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 Docs\G-Money\"/>
    </mc:Choice>
  </mc:AlternateContent>
  <xr:revisionPtr revIDLastSave="0" documentId="13_ncr:1_{4351B02E-2BA0-4773-80D2-439157375EAE}" xr6:coauthVersionLast="41" xr6:coauthVersionMax="41" xr10:uidLastSave="{00000000-0000-0000-0000-000000000000}"/>
  <bookViews>
    <workbookView xWindow="23880" yWindow="-120" windowWidth="24240" windowHeight="13140" xr2:uid="{00000000-000D-0000-FFFF-FFFF00000000}"/>
  </bookViews>
  <sheets>
    <sheet name="PV Calc" sheetId="1" r:id="rId1"/>
    <sheet name="Tubing Type" sheetId="2" r:id="rId2"/>
  </sheets>
  <definedNames>
    <definedName name="_xlnm.Print_Area" localSheetId="0">'PV Calc'!$A$1:$O$28</definedName>
    <definedName name="TubingType">'Tubing Type'!$A$2:$A$11</definedName>
  </definedNames>
  <calcPr calcId="181029"/>
</workbook>
</file>

<file path=xl/calcChain.xml><?xml version="1.0" encoding="utf-8"?>
<calcChain xmlns="http://schemas.openxmlformats.org/spreadsheetml/2006/main">
  <c r="J17" i="1" l="1"/>
  <c r="N23" i="1"/>
  <c r="N17" i="1"/>
  <c r="J18" i="1"/>
  <c r="J19" i="1"/>
  <c r="J20" i="1"/>
  <c r="N18" i="1"/>
  <c r="N19" i="1"/>
  <c r="N20" i="1"/>
  <c r="J23" i="1"/>
  <c r="G23" i="1" l="1"/>
  <c r="H9" i="1"/>
  <c r="L9" i="1"/>
  <c r="B11" i="2" l="1"/>
  <c r="B3" i="2"/>
</calcChain>
</file>

<file path=xl/sharedStrings.xml><?xml version="1.0" encoding="utf-8"?>
<sst xmlns="http://schemas.openxmlformats.org/spreadsheetml/2006/main" count="38" uniqueCount="37">
  <si>
    <t>Depth of Probe (ft.)</t>
  </si>
  <si>
    <t>Above Ground Tubing (ft.)</t>
  </si>
  <si>
    <t>Sand Porosity</t>
  </si>
  <si>
    <t>Bentonite Porosity</t>
  </si>
  <si>
    <t>Dry Bentonite Height (ft.)</t>
  </si>
  <si>
    <t>Tubing Vol.</t>
  </si>
  <si>
    <t>Sand Pack Vol.</t>
  </si>
  <si>
    <t>Dry Bent. Vol.</t>
  </si>
  <si>
    <t>Purge Number</t>
  </si>
  <si>
    <t>Purge Volume</t>
  </si>
  <si>
    <t>Tubing Reference</t>
  </si>
  <si>
    <t>Inner Dia.</t>
  </si>
  <si>
    <t>1/4'' Nylaflow</t>
  </si>
  <si>
    <t>1/4'' Teflon</t>
  </si>
  <si>
    <t>1/4'' Polyethylene</t>
  </si>
  <si>
    <t>1/2'' PVC</t>
  </si>
  <si>
    <t>3/4'' PVC</t>
  </si>
  <si>
    <t>1'' PVC</t>
  </si>
  <si>
    <t>2'' PVC</t>
  </si>
  <si>
    <t>4'' PVC</t>
  </si>
  <si>
    <t>1/8'' Nylaflow</t>
  </si>
  <si>
    <t>1/8'' Teflon</t>
  </si>
  <si>
    <t>Tubing Type</t>
  </si>
  <si>
    <t>Well Construction Inputs</t>
  </si>
  <si>
    <t>3 Purge Volumes</t>
  </si>
  <si>
    <t>Form Completed By:</t>
  </si>
  <si>
    <t xml:space="preserve">Project Name:  </t>
  </si>
  <si>
    <t xml:space="preserve">Project Address:  </t>
  </si>
  <si>
    <t>Former Soil Gas Advisory Calculations</t>
  </si>
  <si>
    <t>**</t>
  </si>
  <si>
    <t>Boring Diameter (in.)</t>
  </si>
  <si>
    <t>Sand Pack Height (ft.)</t>
  </si>
  <si>
    <t>Purging Time</t>
  </si>
  <si>
    <t xml:space="preserve">Purging Time </t>
  </si>
  <si>
    <t>Purging Rate (cc/min)</t>
  </si>
  <si>
    <t>Purging times greater than one minute are notated in fractions of a minute (e.g. 7.20 min. = 7 min. &amp; 12 sec.)</t>
  </si>
  <si>
    <t>Default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</si>
</sst>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2D69B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164" fontId="0" fillId="0" borderId="0" xfId="0" applyNumberFormat="1"/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9" fontId="5" fillId="3" borderId="29" xfId="1" applyFont="1" applyFill="1" applyBorder="1" applyAlignment="1" applyProtection="1">
      <alignment horizontal="center" vertical="center"/>
      <protection locked="0"/>
    </xf>
    <xf numFmtId="9" fontId="5" fillId="3" borderId="30" xfId="1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left" vertical="center" indent="1" shrinkToFit="1"/>
      <protection locked="0"/>
    </xf>
    <xf numFmtId="0" fontId="5" fillId="3" borderId="10" xfId="0" applyFont="1" applyFill="1" applyBorder="1" applyAlignment="1" applyProtection="1">
      <alignment horizontal="left" vertical="center" indent="1" shrinkToFit="1"/>
      <protection locked="0"/>
    </xf>
    <xf numFmtId="0" fontId="5" fillId="3" borderId="12" xfId="0" applyFont="1" applyFill="1" applyBorder="1" applyAlignment="1" applyProtection="1">
      <alignment horizontal="left" vertical="center" indent="1" shrinkToFit="1"/>
      <protection locked="0"/>
    </xf>
    <xf numFmtId="0" fontId="5" fillId="3" borderId="24" xfId="0" applyFont="1" applyFill="1" applyBorder="1" applyAlignment="1" applyProtection="1">
      <alignment horizontal="left" vertical="center" indent="1" shrinkToFit="1"/>
      <protection locked="0"/>
    </xf>
    <xf numFmtId="0" fontId="5" fillId="3" borderId="23" xfId="0" applyFont="1" applyFill="1" applyBorder="1" applyAlignment="1" applyProtection="1">
      <alignment horizontal="left" vertical="center" indent="1" shrinkToFit="1"/>
      <protection locked="0"/>
    </xf>
    <xf numFmtId="0" fontId="5" fillId="3" borderId="25" xfId="0" applyFont="1" applyFill="1" applyBorder="1" applyAlignment="1" applyProtection="1">
      <alignment horizontal="left" vertical="center" indent="1" shrinkToFit="1"/>
      <protection locked="0"/>
    </xf>
    <xf numFmtId="0" fontId="5" fillId="3" borderId="20" xfId="0" applyFont="1" applyFill="1" applyBorder="1" applyAlignment="1" applyProtection="1">
      <alignment horizontal="left" vertical="center" indent="1" shrinkToFit="1"/>
      <protection locked="0"/>
    </xf>
    <xf numFmtId="0" fontId="5" fillId="3" borderId="19" xfId="0" applyFont="1" applyFill="1" applyBorder="1" applyAlignment="1" applyProtection="1">
      <alignment horizontal="left" vertical="center" indent="1" shrinkToFit="1"/>
      <protection locked="0"/>
    </xf>
    <xf numFmtId="0" fontId="5" fillId="3" borderId="17" xfId="0" applyFont="1" applyFill="1" applyBorder="1" applyAlignment="1" applyProtection="1">
      <alignment horizontal="left" vertical="center" indent="1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left" vertical="center" indent="1" shrinkToFit="1"/>
      <protection locked="0"/>
    </xf>
    <xf numFmtId="0" fontId="5" fillId="3" borderId="14" xfId="0" applyFont="1" applyFill="1" applyBorder="1" applyAlignment="1" applyProtection="1">
      <alignment horizontal="left" vertical="center" indent="1" shrinkToFit="1"/>
      <protection locked="0"/>
    </xf>
    <xf numFmtId="0" fontId="5" fillId="3" borderId="2" xfId="0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left" vertical="center" inden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845820</xdr:colOff>
      <xdr:row>0</xdr:row>
      <xdr:rowOff>0</xdr:rowOff>
    </xdr:from>
    <xdr:to>
      <xdr:col>13</xdr:col>
      <xdr:colOff>182880</xdr:colOff>
      <xdr:row>6</xdr:row>
      <xdr:rowOff>8892</xdr:rowOff>
    </xdr:to>
    <xdr:pic>
      <xdr:nvPicPr>
        <xdr:cNvPr id="3" name="Picture 2" descr="NewGarysShadowHead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" y="0"/>
          <a:ext cx="6362700" cy="12661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6:O27"/>
  <sheetViews>
    <sheetView showGridLines="0" showRowColHeaders="0" tabSelected="1" showRuler="0" topLeftCell="A4" zoomScale="85" zoomScaleNormal="85" zoomScalePageLayoutView="130" workbookViewId="0">
      <selection activeCell="D18" sqref="D18"/>
    </sheetView>
  </sheetViews>
  <sheetFormatPr defaultRowHeight="18.75" x14ac:dyDescent="0.25"/>
  <cols>
    <col min="1" max="1" width="5.28515625" style="3" customWidth="1"/>
    <col min="2" max="2" width="18.85546875" style="3" bestFit="1" customWidth="1"/>
    <col min="3" max="3" width="11.28515625" style="3" customWidth="1"/>
    <col min="4" max="4" width="21.140625" style="3" bestFit="1" customWidth="1"/>
    <col min="5" max="5" width="5.5703125" style="3" customWidth="1"/>
    <col min="6" max="6" width="2.5703125" style="3" customWidth="1"/>
    <col min="7" max="7" width="3.28515625" style="3" customWidth="1"/>
    <col min="8" max="8" width="15.5703125" style="3" customWidth="1"/>
    <col min="9" max="9" width="2.5703125" style="3" customWidth="1"/>
    <col min="10" max="10" width="9.5703125" style="3" customWidth="1"/>
    <col min="11" max="11" width="2.5703125" style="3" customWidth="1"/>
    <col min="12" max="12" width="9.42578125" style="3" customWidth="1"/>
    <col min="13" max="13" width="2.5703125" style="3" customWidth="1"/>
    <col min="14" max="14" width="18.42578125" style="3" bestFit="1" customWidth="1"/>
    <col min="15" max="15" width="2.5703125" style="3" customWidth="1"/>
    <col min="16" max="16384" width="9.140625" style="3"/>
  </cols>
  <sheetData>
    <row r="6" spans="2:15" ht="6" customHeight="1" x14ac:dyDescent="0.25"/>
    <row r="7" spans="2:15" ht="19.5" thickBot="1" x14ac:dyDescent="0.3"/>
    <row r="8" spans="2:15" ht="27" customHeight="1" x14ac:dyDescent="0.25">
      <c r="B8" s="13" t="s">
        <v>26</v>
      </c>
      <c r="C8" s="29"/>
      <c r="D8" s="30"/>
      <c r="E8" s="30"/>
      <c r="F8" s="31"/>
      <c r="H8" s="23" t="s">
        <v>24</v>
      </c>
      <c r="I8" s="24"/>
      <c r="J8" s="25"/>
      <c r="L8" s="23" t="s">
        <v>32</v>
      </c>
      <c r="M8" s="24"/>
      <c r="N8" s="25"/>
    </row>
    <row r="9" spans="2:15" ht="27" thickBot="1" x14ac:dyDescent="0.3">
      <c r="B9" s="13" t="s">
        <v>27</v>
      </c>
      <c r="C9" s="32"/>
      <c r="D9" s="33"/>
      <c r="E9" s="33"/>
      <c r="F9" s="34"/>
      <c r="H9" s="26" t="str">
        <f>$J$18</f>
        <v>719 cc</v>
      </c>
      <c r="I9" s="27"/>
      <c r="J9" s="28"/>
      <c r="L9" s="26" t="str">
        <f>$N$18</f>
        <v>3.60 min.</v>
      </c>
      <c r="M9" s="27"/>
      <c r="N9" s="28"/>
    </row>
    <row r="10" spans="2:15" ht="27" customHeight="1" thickBot="1" x14ac:dyDescent="0.3">
      <c r="C10" s="35"/>
      <c r="D10" s="36"/>
      <c r="E10" s="36"/>
      <c r="F10" s="37"/>
    </row>
    <row r="11" spans="2:15" ht="19.5" thickBot="1" x14ac:dyDescent="0.3">
      <c r="H11" s="47" t="s">
        <v>25</v>
      </c>
      <c r="I11" s="47"/>
      <c r="J11" s="47"/>
      <c r="L11" s="44"/>
      <c r="M11" s="45"/>
      <c r="N11" s="46"/>
    </row>
    <row r="12" spans="2:15" ht="19.5" thickBot="1" x14ac:dyDescent="0.3"/>
    <row r="13" spans="2:15" ht="19.5" thickBot="1" x14ac:dyDescent="0.3">
      <c r="B13" s="51" t="s">
        <v>23</v>
      </c>
      <c r="C13" s="52"/>
      <c r="D13" s="53"/>
      <c r="F13" s="23" t="s">
        <v>28</v>
      </c>
      <c r="G13" s="24"/>
      <c r="H13" s="24"/>
      <c r="I13" s="24"/>
      <c r="J13" s="24"/>
      <c r="K13" s="24"/>
      <c r="L13" s="24"/>
      <c r="M13" s="24"/>
      <c r="N13" s="24"/>
      <c r="O13" s="25"/>
    </row>
    <row r="14" spans="2:15" ht="19.5" thickBot="1" x14ac:dyDescent="0.3">
      <c r="B14" s="54" t="s">
        <v>0</v>
      </c>
      <c r="C14" s="55"/>
      <c r="D14" s="14">
        <v>6</v>
      </c>
      <c r="F14" s="48"/>
      <c r="G14" s="49"/>
      <c r="H14" s="49"/>
      <c r="I14" s="49"/>
      <c r="J14" s="49"/>
      <c r="K14" s="49"/>
      <c r="L14" s="49"/>
      <c r="M14" s="49"/>
      <c r="N14" s="49"/>
      <c r="O14" s="50"/>
    </row>
    <row r="15" spans="2:15" ht="19.5" thickBot="1" x14ac:dyDescent="0.3">
      <c r="B15" s="56" t="s">
        <v>22</v>
      </c>
      <c r="C15" s="57"/>
      <c r="D15" s="15" t="s">
        <v>12</v>
      </c>
      <c r="F15" s="4"/>
      <c r="O15" s="5"/>
    </row>
    <row r="16" spans="2:15" ht="19.5" thickBot="1" x14ac:dyDescent="0.3">
      <c r="B16" s="58" t="s">
        <v>30</v>
      </c>
      <c r="C16" s="59"/>
      <c r="D16" s="16">
        <v>1</v>
      </c>
      <c r="F16" s="4"/>
      <c r="G16" s="38" t="s">
        <v>8</v>
      </c>
      <c r="H16" s="39"/>
      <c r="I16" s="5"/>
      <c r="J16" s="38" t="s">
        <v>9</v>
      </c>
      <c r="K16" s="42"/>
      <c r="L16" s="39"/>
      <c r="M16" s="5"/>
      <c r="N16" s="6" t="s">
        <v>33</v>
      </c>
      <c r="O16" s="5"/>
    </row>
    <row r="17" spans="2:15" ht="19.5" customHeight="1" x14ac:dyDescent="0.25">
      <c r="B17" s="60" t="s">
        <v>31</v>
      </c>
      <c r="C17" s="61"/>
      <c r="D17" s="16">
        <v>2</v>
      </c>
      <c r="F17" s="4"/>
      <c r="G17" s="40">
        <v>1</v>
      </c>
      <c r="H17" s="41"/>
      <c r="I17" s="5"/>
      <c r="J17" s="40" t="str">
        <f>IF((PI()*((IF($D$15='Tubing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Type'!$B$11,$D$15)))))))))))/2*2.54)^2*($D$14+$D$23)*12*2.54+PI()*($D$16/2*2.54)^2*$D$17*12*2.54*$D$24+PI()*($D$16/2*2.54)^2*($D$18*12*2.54)*$D$25)*$G17=0,"0 cc",IF((PI()*((IF($D$15='Tubing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Type'!$B$11,$D$15)))))))))))/2*2.54)^2*($D$14+$D$23)*12*2.54+PI()*($D$16/2*2.54)^2*$D$17*12*2.54*$D$24+PI()*($D$16/2*2.54)^2*($D$18*12*2.54)*$D$25)*$G17&gt;=100,ROUND((PI()*((IF($D$15='Tubing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Type'!$B$11,$D$15)))))))))))/2*2.54)^2*($D$14+$D$23)*12*2.54+PI()*($D$16/2*2.54)^2*$D$17*12*2.54*$D$24+PI()*($D$16/2*2.54)^2*($D$18*12*2.54)*$D$25)*$G17,3-(1+INT(LOG10(ABS(PI()*((IF($D$15='Tubing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Type'!$B$11,$D$15)))))))))))/2*2.54)^2*($D$14+$D$23)*12*2.54+PI()*($D$16/2*2.54)^2*$D$17*12*2.54*$D$24+PI()*($D$16/2*2.54)^2*($D$18*12*2.54)*$D$25)*$G17))))&amp;" cc",IF(AND((PI()*((IF($D$15='Tubing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Type'!$B$11,$D$15)))))))))))/2*2.54)^2*($D$14+$D$23)*12*2.54+PI()*($D$16/2*2.54)^2*$D$17*12*2.54*$D$24+PI()*($D$16/2*2.54)^2*($D$18*12*2.54)*$D$25)*$G17&lt;100,(PI()*((IF($D$15='Tubing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Type'!$B$11,$D$15)))))))))))/2*2.54)^2*($D$14+$D$23)*12*2.54+PI()*($D$16/2*2.54)^2*$D$17*12*2.54*$D$24+PI()*($D$16/2*2.54)^2*($D$18*12*2.54)*$D$25)*$G17&gt;=10),TEXT((PI()*((IF($D$15='Tubing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Type'!$B$11,$D$15)))))))))))/2*2.54)^2*($D$14+$D$23)*12*2.54+PI()*($D$16/2*2.54)^2*$D$17*12*2.54*$D$24+PI()*($D$16/2*2.54)^2*($D$18*12*2.54)*$D$25)*$G17,"0.0")&amp;" cc",TEXT((PI()*((IF($D$15='Tubing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Type'!$B$11,$D$15)))))))))))/2*2.54)^2*($D$14+$D$23)*12*2.54+PI()*($D$16/2*2.54)^2*$D$17*12*2.54*$D$24+PI()*($D$16/2*2.54)^2*($D$18*12*2.54)*$D$25)*$G17,"0.00")&amp;" cc")))</f>
        <v>240 cc</v>
      </c>
      <c r="K17" s="43"/>
      <c r="L17" s="41"/>
      <c r="M17" s="7"/>
      <c r="N17" s="21" t="str">
        <f>IF((PI()*((IF($D$15='Tubing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Type'!$B$11,$D$15)))))))))))/2*2.54)^2*($D$14+$D$23)*12*2.54+PI()*($D$16/2*2.54)^2*$D$17*12*2.54*$D$24+PI()*($D$16/2*2.54)^2*($D$18*12*2.54)*$D$25)*$G17/$D$20&lt;1,(TEXT(((PI()*((IF($D$15='Tubing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Type'!$B$11,$D$15)))))))))))/2*2.54)^2*($D$14+$D$23)*12*2.54+PI()*($D$16/2*2.54)^2*$D$17*12*2.54*$D$24+PI()*($D$16/2*2.54)^2*($D$18*12*2.54)*$D$25)*$G17/$D$20)*60,"0")&amp;" sec."),IF((PI()*((IF($D$15='Tubing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Type'!$B$11,$D$15)))))))))))/2*2.54)^2*($D$14+$D$23)*12*2.54+PI()*($D$16/2*2.54)^2*$D$17*12*2.54*$D$24+PI()*($D$16/2*2.54)^2*($D$18*12*2.54)*$D$25)*$G17/$D$20&gt;=100,ROUND((PI()*((IF($D$15='Tubing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Type'!$B$11,$D$15)))))))))))/2*2.54)^2*($D$14+$D$23)*12*2.54+PI()*($D$16/2*2.54)^2*$D$17*12*2.54*$D$24+PI()*($D$16/2*2.54)^2*($D$18*12*2.54)*$D$25)*$G17/$D$20,3-(1+INT(LOG10(ABS(PI()*((IF($D$15='Tubing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Type'!$B$11,$D$15)))))))))))/2*2.54)^2*($D$14+$D$23)*12*2.54+PI()*($D$16/2*2.54)^2*$D$17*12*2.54*$D$24+PI()*($D$16/2*2.54)^2*($D$18*12*2.54)*$D$25)*$G17/$D$20))))&amp;" min.",IF(AND((PI()*((IF($D$15='Tubing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Type'!$B$11,$D$15)))))))))))/2*2.54)^2*($D$14+$D$23)*12*2.54+PI()*($D$16/2*2.54)^2*$D$17*12*2.54*$D$24+PI()*($D$16/2*2.54)^2*($D$18*12*2.54)*$D$25)*$G17/$D$20&lt;100,(PI()*((IF($D$15='Tubing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Type'!$B$11,$D$15)))))))))))/2*2.54)^2*($D$14+$D$23)*12*2.54+PI()*($D$16/2*2.54)^2*$D$17*12*2.54*$D$24+PI()*($D$16/2*2.54)^2*($D$18*12*2.54)*$D$25)*$G17/$D$20&gt;=10),TEXT((PI()*((IF($D$15='Tubing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Type'!$B$11,$D$15)))))))))))/2*2.54)^2*($D$14+$D$23)*12*2.54+PI()*($D$16/2*2.54)^2*$D$17*12*2.54*$D$24+PI()*($D$16/2*2.54)^2*($D$18*12*2.54)*$D$25)*$G17/$D$20,"0.0")&amp;" min.",TEXT((PI()*((IF($D$15='Tubing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Type'!$B$11,$D$15)))))))))))/2*2.54)^2*($D$14+$D$23)*12*2.54+PI()*($D$16/2*2.54)^2*$D$17*12*2.54*$D$24+PI()*($D$16/2*2.54)^2*($D$18*12*2.54)*$D$25)*$G17/$D$20,"0.00")&amp;" min.")))</f>
        <v>1.20 min.</v>
      </c>
      <c r="O17" s="5"/>
    </row>
    <row r="18" spans="2:15" ht="19.5" thickBot="1" x14ac:dyDescent="0.3">
      <c r="B18" s="62" t="s">
        <v>4</v>
      </c>
      <c r="C18" s="76"/>
      <c r="D18" s="17">
        <v>2</v>
      </c>
      <c r="F18" s="9"/>
      <c r="G18" s="77">
        <v>3</v>
      </c>
      <c r="H18" s="78"/>
      <c r="I18" s="5"/>
      <c r="J18" s="69" t="str">
        <f>IF((PI()*((IF($D$15='Tubing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Type'!$B$11,$D$15)))))))))))/2*2.54)^2*($D$14+$D$23)*12*2.54+PI()*($D$16/2*2.54)^2*$D$17*12*2.54*$D$24+PI()*($D$16/2*2.54)^2*($D$18*12*2.54)*$D$25)*$G18=0,"0 cc",IF((PI()*((IF($D$15='Tubing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Type'!$B$11,$D$15)))))))))))/2*2.54)^2*($D$14+$D$23)*12*2.54+PI()*($D$16/2*2.54)^2*$D$17*12*2.54*$D$24+PI()*($D$16/2*2.54)^2*($D$18*12*2.54)*$D$25)*$G18&gt;=100,ROUND((PI()*((IF($D$15='Tubing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Type'!$B$11,$D$15)))))))))))/2*2.54)^2*($D$14+$D$23)*12*2.54+PI()*($D$16/2*2.54)^2*$D$17*12*2.54*$D$24+PI()*($D$16/2*2.54)^2*($D$18*12*2.54)*$D$25)*$G18,3-(1+INT(LOG10(ABS(PI()*((IF($D$15='Tubing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Type'!$B$11,$D$15)))))))))))/2*2.54)^2*($D$14+$D$23)*12*2.54+PI()*($D$16/2*2.54)^2*$D$17*12*2.54*$D$24+PI()*($D$16/2*2.54)^2*($D$18*12*2.54)*$D$25)*$G18))))&amp;" cc",IF(AND((PI()*((IF($D$15='Tubing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Type'!$B$11,$D$15)))))))))))/2*2.54)^2*($D$14+$D$23)*12*2.54+PI()*($D$16/2*2.54)^2*$D$17*12*2.54*$D$24+PI()*($D$16/2*2.54)^2*($D$18*12*2.54)*$D$25)*$G18&lt;100,(PI()*((IF($D$15='Tubing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Type'!$B$11,$D$15)))))))))))/2*2.54)^2*($D$14+$D$23)*12*2.54+PI()*($D$16/2*2.54)^2*$D$17*12*2.54*$D$24+PI()*($D$16/2*2.54)^2*($D$18*12*2.54)*$D$25)*$G18&gt;=10),TEXT((PI()*((IF($D$15='Tubing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Type'!$B$11,$D$15)))))))))))/2*2.54)^2*($D$14+$D$23)*12*2.54+PI()*($D$16/2*2.54)^2*$D$17*12*2.54*$D$24+PI()*($D$16/2*2.54)^2*($D$18*12*2.54)*$D$25)*$G18,"0.0")&amp;" cc",TEXT((PI()*((IF($D$15='Tubing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Type'!$B$11,$D$15)))))))))))/2*2.54)^2*($D$14+$D$23)*12*2.54+PI()*($D$16/2*2.54)^2*$D$17*12*2.54*$D$24+PI()*($D$16/2*2.54)^2*($D$18*12*2.54)*$D$25)*$G18,"0.00")&amp;" cc")))</f>
        <v>719 cc</v>
      </c>
      <c r="K18" s="70"/>
      <c r="L18" s="71"/>
      <c r="M18" s="7"/>
      <c r="N18" s="22" t="str">
        <f>IF((PI()*((IF($D$15='Tubing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Type'!$B$11,$D$15)))))))))))/2*2.54)^2*($D$14+$D$23)*12*2.54+PI()*($D$16/2*2.54)^2*$D$17*12*2.54*$D$24+PI()*($D$16/2*2.54)^2*($D$18*12*2.54)*$D$25)*$G18/$D$20&lt;1,(TEXT(((PI()*((IF($D$15='Tubing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Type'!$B$11,$D$15)))))))))))/2*2.54)^2*($D$14+$D$23)*12*2.54+PI()*($D$16/2*2.54)^2*$D$17*12*2.54*$D$24+PI()*($D$16/2*2.54)^2*($D$18*12*2.54)*$D$25)*$G18/$D$20)*60,"0")&amp;" sec."),IF((PI()*((IF($D$15='Tubing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Type'!$B$11,$D$15)))))))))))/2*2.54)^2*($D$14+$D$23)*12*2.54+PI()*($D$16/2*2.54)^2*$D$17*12*2.54*$D$24+PI()*($D$16/2*2.54)^2*($D$18*12*2.54)*$D$25)*$G18/$D$20&gt;=100,ROUND((PI()*((IF($D$15='Tubing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Type'!$B$11,$D$15)))))))))))/2*2.54)^2*($D$14+$D$23)*12*2.54+PI()*($D$16/2*2.54)^2*$D$17*12*2.54*$D$24+PI()*($D$16/2*2.54)^2*($D$18*12*2.54)*$D$25)*$G18/$D$20,3-(1+INT(LOG10(ABS(PI()*((IF($D$15='Tubing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Type'!$B$11,$D$15)))))))))))/2*2.54)^2*($D$14+$D$23)*12*2.54+PI()*($D$16/2*2.54)^2*$D$17*12*2.54*$D$24+PI()*($D$16/2*2.54)^2*($D$18*12*2.54)*$D$25)*$G18/$D$20))))&amp;" min.",IF(AND((PI()*((IF($D$15='Tubing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Type'!$B$11,$D$15)))))))))))/2*2.54)^2*($D$14+$D$23)*12*2.54+PI()*($D$16/2*2.54)^2*$D$17*12*2.54*$D$24+PI()*($D$16/2*2.54)^2*($D$18*12*2.54)*$D$25)*$G18/$D$20&lt;100,(PI()*((IF($D$15='Tubing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Type'!$B$11,$D$15)))))))))))/2*2.54)^2*($D$14+$D$23)*12*2.54+PI()*($D$16/2*2.54)^2*$D$17*12*2.54*$D$24+PI()*($D$16/2*2.54)^2*($D$18*12*2.54)*$D$25)*$G18/$D$20&gt;=10),TEXT((PI()*((IF($D$15='Tubing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Type'!$B$11,$D$15)))))))))))/2*2.54)^2*($D$14+$D$23)*12*2.54+PI()*($D$16/2*2.54)^2*$D$17*12*2.54*$D$24+PI()*($D$16/2*2.54)^2*($D$18*12*2.54)*$D$25)*$G18/$D$20,"0.0")&amp;" min.",TEXT((PI()*((IF($D$15='Tubing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Type'!$B$11,$D$15)))))))))))/2*2.54)^2*($D$14+$D$23)*12*2.54+PI()*($D$16/2*2.54)^2*$D$17*12*2.54*$D$24+PI()*($D$16/2*2.54)^2*($D$18*12*2.54)*$D$25)*$G18/$D$20,"0.00")&amp;" min.")))</f>
        <v>3.60 min.</v>
      </c>
      <c r="O18" s="9"/>
    </row>
    <row r="19" spans="2:15" ht="19.5" thickBot="1" x14ac:dyDescent="0.3">
      <c r="F19" s="4"/>
      <c r="G19" s="69">
        <v>7</v>
      </c>
      <c r="H19" s="71"/>
      <c r="I19" s="5"/>
      <c r="J19" s="69" t="str">
        <f>IF((PI()*((IF($D$15='Tubing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Type'!$B$11,$D$15)))))))))))/2*2.54)^2*($D$14+$D$23)*12*2.54+PI()*($D$16/2*2.54)^2*$D$17*12*2.54*$D$24+PI()*($D$16/2*2.54)^2*($D$18*12*2.54)*$D$25)*$G19=0,"0 cc",IF((PI()*((IF($D$15='Tubing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Type'!$B$11,$D$15)))))))))))/2*2.54)^2*($D$14+$D$23)*12*2.54+PI()*($D$16/2*2.54)^2*$D$17*12*2.54*$D$24+PI()*($D$16/2*2.54)^2*($D$18*12*2.54)*$D$25)*$G19&gt;=100,ROUND((PI()*((IF($D$15='Tubing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Type'!$B$11,$D$15)))))))))))/2*2.54)^2*($D$14+$D$23)*12*2.54+PI()*($D$16/2*2.54)^2*$D$17*12*2.54*$D$24+PI()*($D$16/2*2.54)^2*($D$18*12*2.54)*$D$25)*$G19,3-(1+INT(LOG10(ABS(PI()*((IF($D$15='Tubing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Type'!$B$11,$D$15)))))))))))/2*2.54)^2*($D$14+$D$23)*12*2.54+PI()*($D$16/2*2.54)^2*$D$17*12*2.54*$D$24+PI()*($D$16/2*2.54)^2*($D$18*12*2.54)*$D$25)*$G19))))&amp;" cc",IF(AND((PI()*((IF($D$15='Tubing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Type'!$B$11,$D$15)))))))))))/2*2.54)^2*($D$14+$D$23)*12*2.54+PI()*($D$16/2*2.54)^2*$D$17*12*2.54*$D$24+PI()*($D$16/2*2.54)^2*($D$18*12*2.54)*$D$25)*$G19&lt;100,(PI()*((IF($D$15='Tubing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Type'!$B$11,$D$15)))))))))))/2*2.54)^2*($D$14+$D$23)*12*2.54+PI()*($D$16/2*2.54)^2*$D$17*12*2.54*$D$24+PI()*($D$16/2*2.54)^2*($D$18*12*2.54)*$D$25)*$G19&gt;=10),TEXT((PI()*((IF($D$15='Tubing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Type'!$B$11,$D$15)))))))))))/2*2.54)^2*($D$14+$D$23)*12*2.54+PI()*($D$16/2*2.54)^2*$D$17*12*2.54*$D$24+PI()*($D$16/2*2.54)^2*($D$18*12*2.54)*$D$25)*$G19,"0.0")&amp;" cc",TEXT((PI()*((IF($D$15='Tubing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Type'!$B$11,$D$15)))))))))))/2*2.54)^2*($D$14+$D$23)*12*2.54+PI()*($D$16/2*2.54)^2*$D$17*12*2.54*$D$24+PI()*($D$16/2*2.54)^2*($D$18*12*2.54)*$D$25)*$G19,"0.00")&amp;" cc")))</f>
        <v>1680 cc</v>
      </c>
      <c r="K19" s="70"/>
      <c r="L19" s="71"/>
      <c r="M19" s="7"/>
      <c r="N19" s="22" t="str">
        <f>IF((PI()*((IF($D$15='Tubing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Type'!$B$11,$D$15)))))))))))/2*2.54)^2*($D$14+$D$23)*12*2.54+PI()*($D$16/2*2.54)^2*$D$17*12*2.54*$D$24+PI()*($D$16/2*2.54)^2*($D$18*12*2.54)*$D$25)*$G19/$D$20&lt;1,(TEXT(((PI()*((IF($D$15='Tubing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Type'!$B$11,$D$15)))))))))))/2*2.54)^2*($D$14+$D$23)*12*2.54+PI()*($D$16/2*2.54)^2*$D$17*12*2.54*$D$24+PI()*($D$16/2*2.54)^2*($D$18*12*2.54)*$D$25)*$G19/$D$20)*60,"0")&amp;" sec."),IF((PI()*((IF($D$15='Tubing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Type'!$B$11,$D$15)))))))))))/2*2.54)^2*($D$14+$D$23)*12*2.54+PI()*($D$16/2*2.54)^2*$D$17*12*2.54*$D$24+PI()*($D$16/2*2.54)^2*($D$18*12*2.54)*$D$25)*$G19/$D$20&gt;=100,ROUND((PI()*((IF($D$15='Tubing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Type'!$B$11,$D$15)))))))))))/2*2.54)^2*($D$14+$D$23)*12*2.54+PI()*($D$16/2*2.54)^2*$D$17*12*2.54*$D$24+PI()*($D$16/2*2.54)^2*($D$18*12*2.54)*$D$25)*$G19/$D$20,3-(1+INT(LOG10(ABS(PI()*((IF($D$15='Tubing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Type'!$B$11,$D$15)))))))))))/2*2.54)^2*($D$14+$D$23)*12*2.54+PI()*($D$16/2*2.54)^2*$D$17*12*2.54*$D$24+PI()*($D$16/2*2.54)^2*($D$18*12*2.54)*$D$25)*$G19/$D$20))))&amp;" min.",IF(AND((PI()*((IF($D$15='Tubing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Type'!$B$11,$D$15)))))))))))/2*2.54)^2*($D$14+$D$23)*12*2.54+PI()*($D$16/2*2.54)^2*$D$17*12*2.54*$D$24+PI()*($D$16/2*2.54)^2*($D$18*12*2.54)*$D$25)*$G19/$D$20&lt;100,(PI()*((IF($D$15='Tubing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Type'!$B$11,$D$15)))))))))))/2*2.54)^2*($D$14+$D$23)*12*2.54+PI()*($D$16/2*2.54)^2*$D$17*12*2.54*$D$24+PI()*($D$16/2*2.54)^2*($D$18*12*2.54)*$D$25)*$G19/$D$20&gt;=10),TEXT((PI()*((IF($D$15='Tubing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Type'!$B$11,$D$15)))))))))))/2*2.54)^2*($D$14+$D$23)*12*2.54+PI()*($D$16/2*2.54)^2*$D$17*12*2.54*$D$24+PI()*($D$16/2*2.54)^2*($D$18*12*2.54)*$D$25)*$G19/$D$20,"0.0")&amp;" min.",TEXT((PI()*((IF($D$15='Tubing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Type'!$B$11,$D$15)))))))))))/2*2.54)^2*($D$14+$D$23)*12*2.54+PI()*($D$16/2*2.54)^2*$D$17*12*2.54*$D$24+PI()*($D$16/2*2.54)^2*($D$18*12*2.54)*$D$25)*$G19/$D$20,"0.00")&amp;" min.")))</f>
        <v>8.39 min.</v>
      </c>
      <c r="O19" s="5"/>
    </row>
    <row r="20" spans="2:15" ht="19.5" customHeight="1" thickBot="1" x14ac:dyDescent="0.3">
      <c r="B20" s="79" t="s">
        <v>34</v>
      </c>
      <c r="C20" s="80"/>
      <c r="D20" s="18">
        <v>200</v>
      </c>
      <c r="F20" s="4"/>
      <c r="G20" s="72">
        <v>10</v>
      </c>
      <c r="H20" s="74"/>
      <c r="I20" s="5"/>
      <c r="J20" s="72" t="str">
        <f>IF((PI()*((IF($D$15='Tubing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Type'!$B$11,$D$15)))))))))))/2*2.54)^2*($D$14+$D$23)*12*2.54+PI()*($D$16/2*2.54)^2*$D$17*12*2.54*$D$24+PI()*($D$16/2*2.54)^2*($D$18*12*2.54)*$D$25)*$G20=0,"0 cc",IF((PI()*((IF($D$15='Tubing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Type'!$B$11,$D$15)))))))))))/2*2.54)^2*($D$14+$D$23)*12*2.54+PI()*($D$16/2*2.54)^2*$D$17*12*2.54*$D$24+PI()*($D$16/2*2.54)^2*($D$18*12*2.54)*$D$25)*$G20&gt;=100,ROUND((PI()*((IF($D$15='Tubing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Type'!$B$11,$D$15)))))))))))/2*2.54)^2*($D$14+$D$23)*12*2.54+PI()*($D$16/2*2.54)^2*$D$17*12*2.54*$D$24+PI()*($D$16/2*2.54)^2*($D$18*12*2.54)*$D$25)*$G20,3-(1+INT(LOG10(ABS(PI()*((IF($D$15='Tubing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Type'!$B$11,$D$15)))))))))))/2*2.54)^2*($D$14+$D$23)*12*2.54+PI()*($D$16/2*2.54)^2*$D$17*12*2.54*$D$24+PI()*($D$16/2*2.54)^2*($D$18*12*2.54)*$D$25)*$G20))))&amp;" cc",IF(AND((PI()*((IF($D$15='Tubing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Type'!$B$11,$D$15)))))))))))/2*2.54)^2*($D$14+$D$23)*12*2.54+PI()*($D$16/2*2.54)^2*$D$17*12*2.54*$D$24+PI()*($D$16/2*2.54)^2*($D$18*12*2.54)*$D$25)*$G20&lt;100,(PI()*((IF($D$15='Tubing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Type'!$B$11,$D$15)))))))))))/2*2.54)^2*($D$14+$D$23)*12*2.54+PI()*($D$16/2*2.54)^2*$D$17*12*2.54*$D$24+PI()*($D$16/2*2.54)^2*($D$18*12*2.54)*$D$25)*$G20&gt;=10),TEXT((PI()*((IF($D$15='Tubing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Type'!$B$11,$D$15)))))))))))/2*2.54)^2*($D$14+$D$23)*12*2.54+PI()*($D$16/2*2.54)^2*$D$17*12*2.54*$D$24+PI()*($D$16/2*2.54)^2*($D$18*12*2.54)*$D$25)*$G20,"0.0")&amp;" cc",TEXT((PI()*((IF($D$15='Tubing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Type'!$B$11,$D$15)))))))))))/2*2.54)^2*($D$14+$D$23)*12*2.54+PI()*($D$16/2*2.54)^2*$D$17*12*2.54*$D$24+PI()*($D$16/2*2.54)^2*($D$18*12*2.54)*$D$25)*$G20,"0.00")&amp;" cc")))</f>
        <v>2400 cc</v>
      </c>
      <c r="K20" s="73"/>
      <c r="L20" s="74"/>
      <c r="M20" s="7"/>
      <c r="N20" s="8" t="str">
        <f>IF((PI()*((IF($D$15='Tubing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Type'!$B$11,$D$15)))))))))))/2*2.54)^2*($D$14+$D$23)*12*2.54+PI()*($D$16/2*2.54)^2*$D$17*12*2.54*$D$24+PI()*($D$16/2*2.54)^2*($D$18*12*2.54)*$D$25)*$G20/$D$20&lt;1,(TEXT(((PI()*((IF($D$15='Tubing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Type'!$B$11,$D$15)))))))))))/2*2.54)^2*($D$14+$D$23)*12*2.54+PI()*($D$16/2*2.54)^2*$D$17*12*2.54*$D$24+PI()*($D$16/2*2.54)^2*($D$18*12*2.54)*$D$25)*$G20/$D$20)*60,"0")&amp;" sec."),IF((PI()*((IF($D$15='Tubing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Type'!$B$11,$D$15)))))))))))/2*2.54)^2*($D$14+$D$23)*12*2.54+PI()*($D$16/2*2.54)^2*$D$17*12*2.54*$D$24+PI()*($D$16/2*2.54)^2*($D$18*12*2.54)*$D$25)*$G20/$D$20&gt;=100,ROUND((PI()*((IF($D$15='Tubing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Type'!$B$11,$D$15)))))))))))/2*2.54)^2*($D$14+$D$23)*12*2.54+PI()*($D$16/2*2.54)^2*$D$17*12*2.54*$D$24+PI()*($D$16/2*2.54)^2*($D$18*12*2.54)*$D$25)*$G20/$D$20,3-(1+INT(LOG10(ABS(PI()*((IF($D$15='Tubing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Type'!$B$11,$D$15)))))))))))/2*2.54)^2*($D$14+$D$23)*12*2.54+PI()*($D$16/2*2.54)^2*$D$17*12*2.54*$D$24+PI()*($D$16/2*2.54)^2*($D$18*12*2.54)*$D$25)*$G20/$D$20))))&amp;" min.",IF(AND((PI()*((IF($D$15='Tubing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Type'!$B$11,$D$15)))))))))))/2*2.54)^2*($D$14+$D$23)*12*2.54+PI()*($D$16/2*2.54)^2*$D$17*12*2.54*$D$24+PI()*($D$16/2*2.54)^2*($D$18*12*2.54)*$D$25)*$G20/$D$20&lt;100,(PI()*((IF($D$15='Tubing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Type'!$B$11,$D$15)))))))))))/2*2.54)^2*($D$14+$D$23)*12*2.54+PI()*($D$16/2*2.54)^2*$D$17*12*2.54*$D$24+PI()*($D$16/2*2.54)^2*($D$18*12*2.54)*$D$25)*$G20/$D$20&gt;=10),TEXT((PI()*((IF($D$15='Tubing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Type'!$B$11,$D$15)))))))))))/2*2.54)^2*($D$14+$D$23)*12*2.54+PI()*($D$16/2*2.54)^2*$D$17*12*2.54*$D$24+PI()*($D$16/2*2.54)^2*($D$18*12*2.54)*$D$25)*$G20/$D$20,"0.0")&amp;" min.",TEXT((PI()*((IF($D$15='Tubing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Type'!$B$11,$D$15)))))))))))/2*2.54)^2*($D$14+$D$23)*12*2.54+PI()*($D$16/2*2.54)^2*$D$17*12*2.54*$D$24+PI()*($D$16/2*2.54)^2*($D$18*12*2.54)*$D$25)*$G20/$D$20,"0.00")&amp;" min.")))</f>
        <v>12.0 min.</v>
      </c>
      <c r="O20" s="5"/>
    </row>
    <row r="21" spans="2:15" ht="19.5" customHeight="1" thickBot="1" x14ac:dyDescent="0.3">
      <c r="F21" s="4"/>
      <c r="O21" s="5"/>
    </row>
    <row r="22" spans="2:15" ht="19.5" thickBot="1" x14ac:dyDescent="0.3">
      <c r="B22" s="51" t="s">
        <v>36</v>
      </c>
      <c r="C22" s="52"/>
      <c r="D22" s="53"/>
      <c r="F22" s="4"/>
      <c r="G22" s="38" t="s">
        <v>5</v>
      </c>
      <c r="H22" s="39"/>
      <c r="J22" s="38" t="s">
        <v>6</v>
      </c>
      <c r="K22" s="42"/>
      <c r="L22" s="39"/>
      <c r="N22" s="6" t="s">
        <v>7</v>
      </c>
      <c r="O22" s="5"/>
    </row>
    <row r="23" spans="2:15" ht="19.5" thickBot="1" x14ac:dyDescent="0.3">
      <c r="B23" s="65" t="s">
        <v>1</v>
      </c>
      <c r="C23" s="66"/>
      <c r="D23" s="14">
        <v>1</v>
      </c>
      <c r="F23" s="4"/>
      <c r="G23" s="67" t="str">
        <f>IF(OR($D$15=0,$D$14+$D$23=0),"0 cc",IF(PI()*((IF($D$15='Tubing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Type'!$B$11,$D$15)))))))))))/2*2.54)^2*($D$14+$D$23)*12*2.54&gt;=100,ROUND(PI()*((IF($D$15='Tubing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Type'!$B$11,$D$15)))))))))))/2*2.54)^2*($D$14+$D$23)*12*2.54,3-(1+INT(LOG10(ABS(PI()*((IF($D$15='Tubing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Type'!$B$11,$D$15)))))))))))/2*2.54)^2*($D$14+$D$23)*12*2.54)))))&amp;" cc",IF(AND(PI()*((IF($D$15='Tubing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Type'!$B$11,$D$15)))))))))))/2*2.54)^2*($D$14+$D$23)*12*2.54&lt;100,PI()*((IF($D$15='Tubing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Type'!$B$11,$D$15)))))))))))/2*2.54)^2*($D$14+$D$23)*12*2.54&gt;=10),TEXT(PI()*((IF($D$15='Tubing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Type'!$B$11,$D$15)))))))))))/2*2.54)^2*($D$14+$D$23)*12*2.54,"0.0")&amp;" cc",TEXT(PI()*((IF($D$15='Tubing Type'!$A$2,'Tubing Type'!$B$2,IF($D$15='Tubing Type'!$A$3,'Tubing Type'!$B$3,IF($D$15='Tubing Type'!$A$4,'Tubing Type'!$B$4,IF($D$15='Tubing Type'!$A$5,'Tubing Type'!$B$5,IF($D$15='Tubing Type'!$A$6,'Tubing Type'!$B$6,IF($D$15='Tubing Type'!$A$7,'Tubing Type'!$B$7,IF($D$15='Tubing Type'!$A$8,'Tubing Type'!$B$8,IF($D$15='Tubing Type'!$A$9,'Tubing Type'!$B$9,IF($D$15='Tubing Type'!$A$10,'Tubing Type'!$B$10,IF($D$15='Tubing Type'!$A$11,'Tubing Type'!$B$11,$D$15)))))))))))/2*2.54)^2*($D$14+$D$23)*12*2.54,"0.00")&amp;" cc")))</f>
        <v>39.0 cc</v>
      </c>
      <c r="H23" s="68"/>
      <c r="J23" s="67" t="str">
        <f>IF(OR($D$16=0,$D$17=0,$D$24=0),"0 cc",IF(PI()*($D$16/2*2.54)^2*$D$17*12*2.54*$D$24&gt;=100,ROUND(PI()*($D$16/2*2.54)^2*$D$17*12*2.54*$D$24,3-(1+INT(LOG10(ABS(PI()*($D$16/2*2.54)^2*$D$17*12*2.54*$D$24)))))&amp;" cc",IF(AND(PI()*($D$16/2*2.54)^2*$D$17*12*2.54*$D$24&lt;100,PI()*($D$16/2*2.54)^2*$D$17*12*2.54*$D$24&gt;=10),TEXT(PI()*($D$16/2*2.54)^2*$D$17*12*2.54*$D$24,"0.0")&amp;" cc",TEXT(PI()*($D$16/2*2.54)^2*$D$17*12*2.54*$D$24,"0.00")&amp;" cc")))</f>
        <v>108 cc</v>
      </c>
      <c r="K23" s="75"/>
      <c r="L23" s="68"/>
      <c r="N23" s="8" t="str">
        <f>IF(OR($D$16=0,$D$18=0,$D$25=0),"0 cc",IF(PI()*($D$16/2*2.54)^2*$D$18*12*2.54*$D$25&gt;=100,ROUND(PI()*($D$16/2*2.54)^2*$D$18*12*2.54*$D$25,3-(1+INT(LOG10(ABS(PI()*($D$16/2*2.54)^2*$D$18*12*2.54*$D$25)))))&amp;" cc",IF(AND(PI()*($D$16/2*2.54)^2*$D$18*12*2.54*$D$25&lt;100,PI()*($D$16/2*2.54)^2*$D$18*12*2.54*$D$25&gt;=10),TEXT(PI()*($D$16/2*2.54)^2*$D$18*12*2.54*$D$25,"0.0")&amp;" cc",TEXT(PI()*($D$16/2*2.54)^2*$D$18*12*2.54*$D$25,"0.00")&amp;" cc")))</f>
        <v>92.7 cc</v>
      </c>
      <c r="O23" s="5"/>
    </row>
    <row r="24" spans="2:15" ht="19.5" thickBot="1" x14ac:dyDescent="0.3">
      <c r="B24" s="60" t="s">
        <v>2</v>
      </c>
      <c r="C24" s="61"/>
      <c r="D24" s="20">
        <v>0.35</v>
      </c>
      <c r="F24" s="10"/>
      <c r="G24" s="11"/>
      <c r="H24" s="11"/>
      <c r="I24" s="11"/>
      <c r="J24" s="11"/>
      <c r="K24" s="11"/>
      <c r="L24" s="11"/>
      <c r="M24" s="11"/>
      <c r="N24" s="11"/>
      <c r="O24" s="12"/>
    </row>
    <row r="25" spans="2:15" ht="20.25" customHeight="1" thickBot="1" x14ac:dyDescent="0.3">
      <c r="B25" s="62" t="s">
        <v>3</v>
      </c>
      <c r="C25" s="63"/>
      <c r="D25" s="19">
        <v>0.3</v>
      </c>
    </row>
    <row r="26" spans="2:15" ht="18.75" customHeight="1" x14ac:dyDescent="0.25">
      <c r="G26" s="3" t="s">
        <v>29</v>
      </c>
      <c r="H26" s="64" t="s">
        <v>35</v>
      </c>
      <c r="I26" s="64"/>
      <c r="J26" s="64"/>
      <c r="K26" s="64"/>
      <c r="L26" s="64"/>
      <c r="M26" s="64"/>
      <c r="N26" s="64"/>
    </row>
    <row r="27" spans="2:15" x14ac:dyDescent="0.25">
      <c r="H27" s="64"/>
      <c r="I27" s="64"/>
      <c r="J27" s="64"/>
      <c r="K27" s="64"/>
      <c r="L27" s="64"/>
      <c r="M27" s="64"/>
      <c r="N27" s="64"/>
    </row>
  </sheetData>
  <sheetProtection password="E2A5" sheet="1" objects="1" scenarios="1" selectLockedCells="1"/>
  <mergeCells count="36">
    <mergeCell ref="B18:C18"/>
    <mergeCell ref="B22:D22"/>
    <mergeCell ref="G18:H18"/>
    <mergeCell ref="G19:H19"/>
    <mergeCell ref="G20:H20"/>
    <mergeCell ref="G22:H22"/>
    <mergeCell ref="B20:C20"/>
    <mergeCell ref="J18:L18"/>
    <mergeCell ref="J19:L19"/>
    <mergeCell ref="J20:L20"/>
    <mergeCell ref="J22:L22"/>
    <mergeCell ref="J23:L23"/>
    <mergeCell ref="B25:C25"/>
    <mergeCell ref="H26:N27"/>
    <mergeCell ref="B23:C23"/>
    <mergeCell ref="B24:C24"/>
    <mergeCell ref="G23:H23"/>
    <mergeCell ref="C10:F10"/>
    <mergeCell ref="G16:H16"/>
    <mergeCell ref="G17:H17"/>
    <mergeCell ref="J16:L16"/>
    <mergeCell ref="J17:L17"/>
    <mergeCell ref="L11:N11"/>
    <mergeCell ref="H11:J11"/>
    <mergeCell ref="F13:O14"/>
    <mergeCell ref="B13:D13"/>
    <mergeCell ref="B14:C14"/>
    <mergeCell ref="B15:C15"/>
    <mergeCell ref="B16:C16"/>
    <mergeCell ref="B17:C17"/>
    <mergeCell ref="L8:N8"/>
    <mergeCell ref="L9:N9"/>
    <mergeCell ref="H8:J8"/>
    <mergeCell ref="H9:J9"/>
    <mergeCell ref="C8:F8"/>
    <mergeCell ref="C9:F9"/>
  </mergeCells>
  <dataValidations xWindow="501" yWindow="626" count="11">
    <dataValidation type="list" errorStyle="information" showInputMessage="1" error="Please select tubing type from dropdown or enter custom numerical value" prompt="Select common tubing types from dropdown or enter custom value into the cell valued in inches of internal diameter" sqref="D15" xr:uid="{00000000-0002-0000-0000-000000000000}">
      <formula1>TubingType</formula1>
    </dataValidation>
    <dataValidation type="decimal" errorStyle="information" operator="greaterThanOrEqual" allowBlank="1" showInputMessage="1" showErrorMessage="1" error="Please enter a positive numerical value" prompt="1 ft above ground tubing assumed; custom value may be entered" sqref="D23" xr:uid="{00000000-0002-0000-0000-000001000000}">
      <formula1>0</formula1>
    </dataValidation>
    <dataValidation type="decimal" errorStyle="information" showInputMessage="1" showErrorMessage="1" error="Please enter value as either a percentage between 0 and 100 or a decimal between 0 and 1" prompt="Default bentonite porosity of 30% may vary based on bentonite type used. Custom values may be entered as a percentage or decimal value. _x000a_(Consult your friendly neighborhood geologist.)" sqref="D25" xr:uid="{00000000-0002-0000-0000-000002000000}">
      <formula1>0</formula1>
      <formula2>1</formula2>
    </dataValidation>
    <dataValidation showInputMessage="1" showErrorMessage="1" sqref="J23:L23" xr:uid="{00000000-0002-0000-0000-000003000000}"/>
    <dataValidation type="decimal" errorStyle="information" operator="greaterThan" allowBlank="1" showInputMessage="1" showErrorMessage="1" error="Please enter a numerical value greater than zero" prompt="Typically between 100-200 cc/min, unless when purge times are excessive" sqref="D20" xr:uid="{00000000-0002-0000-0000-000004000000}">
      <formula1>0</formula1>
    </dataValidation>
    <dataValidation type="decimal" errorStyle="information" operator="greaterThanOrEqual" allowBlank="1" showInputMessage="1" showErrorMessage="1" error="Please enter a positive numerical value" prompt="Length of tubing below ground surface" sqref="D14" xr:uid="{00000000-0002-0000-0000-000005000000}">
      <formula1>0</formula1>
    </dataValidation>
    <dataValidation type="decimal" errorStyle="information" operator="greaterThanOrEqual" allowBlank="1" showInputMessage="1" showErrorMessage="1" error="Please enter a positive numerical value" prompt="Diameter of bore hole at sand pack" sqref="D16" xr:uid="{00000000-0002-0000-0000-000006000000}">
      <formula1>0</formula1>
    </dataValidation>
    <dataValidation type="decimal" errorStyle="information" operator="greaterThanOrEqual" allowBlank="1" showInputMessage="1" showErrorMessage="1" error="Please enter a positive numerical value" prompt="Sand pack thickness around probe tip _x000a_(e.g. sand 6 in. above and 6 in. below probe tip = 1 ft. sand pack)" sqref="D17" xr:uid="{00000000-0002-0000-0000-000007000000}">
      <formula1>0</formula1>
    </dataValidation>
    <dataValidation type="decimal" errorStyle="information" operator="greaterThanOrEqual" allowBlank="1" showInputMessage="1" showErrorMessage="1" error="Please enter a positive numerical value" prompt="Estimated dry bentonite thickness between sand pack and annular seal" sqref="D18" xr:uid="{00000000-0002-0000-0000-000008000000}">
      <formula1>0</formula1>
    </dataValidation>
    <dataValidation type="decimal" errorStyle="information" showInputMessage="1" showErrorMessage="1" error="Please enter value as either a percentage between 0 and 100 or a decimal between 0 and 1" prompt="Default sand porosity of 35% may vary based on sand type used. Custom values may be entered as a percentage or decimal value. _x000a_(Consult your friendly neighborhood geologist.)" sqref="D24" xr:uid="{00000000-0002-0000-0000-000009000000}">
      <formula1>0</formula1>
      <formula2>1</formula2>
    </dataValidation>
    <dataValidation allowBlank="1" showInputMessage="1" showErrorMessage="1" prompt="Calculator will be date and time stamped when saved as a PDF or printed" sqref="L11:N11" xr:uid="{00000000-0002-0000-0000-00000A000000}"/>
  </dataValidations>
  <pageMargins left="0" right="0.5" top="0.5" bottom="0.5" header="0.3" footer="0.3"/>
  <pageSetup orientation="landscape" r:id="rId1"/>
  <headerFooter>
    <oddFooter>&amp;L           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/>
  </sheetViews>
  <sheetFormatPr defaultRowHeight="15" x14ac:dyDescent="0.25"/>
  <cols>
    <col min="1" max="1" width="17.28515625" bestFit="1" customWidth="1"/>
    <col min="2" max="2" width="9.5703125" bestFit="1" customWidth="1"/>
  </cols>
  <sheetData>
    <row r="1" spans="1:2" x14ac:dyDescent="0.25">
      <c r="A1" s="1" t="s">
        <v>10</v>
      </c>
      <c r="B1" s="1" t="s">
        <v>11</v>
      </c>
    </row>
    <row r="2" spans="1:2" x14ac:dyDescent="0.25">
      <c r="A2" t="s">
        <v>12</v>
      </c>
      <c r="B2" s="2">
        <v>0.19</v>
      </c>
    </row>
    <row r="3" spans="1:2" x14ac:dyDescent="0.25">
      <c r="A3" t="s">
        <v>13</v>
      </c>
      <c r="B3">
        <f>3/16</f>
        <v>0.1875</v>
      </c>
    </row>
    <row r="4" spans="1:2" x14ac:dyDescent="0.25">
      <c r="A4" t="s">
        <v>14</v>
      </c>
      <c r="B4" s="2">
        <v>0.17</v>
      </c>
    </row>
    <row r="5" spans="1:2" x14ac:dyDescent="0.25">
      <c r="A5" t="s">
        <v>15</v>
      </c>
      <c r="B5">
        <v>0.622</v>
      </c>
    </row>
    <row r="6" spans="1:2" x14ac:dyDescent="0.25">
      <c r="A6" t="s">
        <v>16</v>
      </c>
      <c r="B6">
        <v>0.82399999999999995</v>
      </c>
    </row>
    <row r="7" spans="1:2" x14ac:dyDescent="0.25">
      <c r="A7" t="s">
        <v>17</v>
      </c>
      <c r="B7">
        <v>1.0489999999999999</v>
      </c>
    </row>
    <row r="8" spans="1:2" x14ac:dyDescent="0.25">
      <c r="A8" t="s">
        <v>18</v>
      </c>
      <c r="B8">
        <v>2.0670000000000002</v>
      </c>
    </row>
    <row r="9" spans="1:2" x14ac:dyDescent="0.25">
      <c r="A9" t="s">
        <v>19</v>
      </c>
      <c r="B9">
        <v>4.0259999999999998</v>
      </c>
    </row>
    <row r="10" spans="1:2" x14ac:dyDescent="0.25">
      <c r="A10" t="s">
        <v>20</v>
      </c>
      <c r="B10">
        <v>9.5000000000000001E-2</v>
      </c>
    </row>
    <row r="11" spans="1:2" x14ac:dyDescent="0.25">
      <c r="A11" t="s">
        <v>21</v>
      </c>
      <c r="B11">
        <f>1/16</f>
        <v>6.25E-2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PV Calc</vt:lpstr>
      <vt:lpstr>Tubing Type</vt:lpstr>
      <vt:lpstr>'PV Calc'!Print_Area</vt:lpstr>
      <vt:lpstr>TubingType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</cp:lastModifiedBy>
  <cp:lastPrinted>2017-05-08T20:17:31Z</cp:lastPrinted>
  <dcterms:created xsi:type="dcterms:W3CDTF">2016-01-19T19:46:48Z</dcterms:created>
  <dcterms:modified xsi:type="dcterms:W3CDTF">2019-03-20T20:40:39Z</dcterms:modified>
</cp:coreProperties>
</file>